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920" windowWidth="11340" windowHeight="5925" tabRatio="609" activeTab="0"/>
  </bookViews>
  <sheets>
    <sheet name="на печать" sheetId="1" r:id="rId1"/>
  </sheets>
  <definedNames>
    <definedName name="_xlnm.Print_Area" localSheetId="0">'на печать'!$A$1:$I$86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7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Управление</t>
        </r>
      </text>
    </comment>
    <comment ref="A15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МЭР</t>
        </r>
      </text>
    </comment>
    <comment ref="A19" authorId="0">
      <text>
        <r>
          <rPr>
            <b/>
            <sz val="8"/>
            <rFont val="Tahoma"/>
            <family val="0"/>
          </rPr>
          <t>Comp02:</t>
        </r>
        <r>
          <rPr>
            <sz val="8"/>
            <rFont val="Tahoma"/>
            <family val="0"/>
          </rPr>
          <t xml:space="preserve">
Финуправление</t>
        </r>
      </text>
    </comment>
  </commentList>
</comments>
</file>

<file path=xl/sharedStrings.xml><?xml version="1.0" encoding="utf-8"?>
<sst xmlns="http://schemas.openxmlformats.org/spreadsheetml/2006/main" count="164" uniqueCount="121">
  <si>
    <t>Функционирование высшего должностного лица субъекта Российской Федерации и муниципального образования</t>
  </si>
  <si>
    <t>3</t>
  </si>
  <si>
    <t>2013 год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</si>
  <si>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</si>
  <si>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</si>
  <si>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</si>
  <si>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</si>
  <si>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</si>
  <si>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</si>
  <si>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</si>
  <si>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</si>
  <si>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</si>
  <si>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</si>
  <si>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</si>
  <si>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</si>
  <si>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</t>
  </si>
  <si>
    <t>Оплата труда и начисления на оплату труда</t>
  </si>
  <si>
    <t>Заработная плата</t>
  </si>
  <si>
    <t>Прочие выплаты</t>
  </si>
  <si>
    <t>Начисление на оплату труда</t>
  </si>
  <si>
    <t>Приобретение услуг</t>
  </si>
  <si>
    <t xml:space="preserve">Услуги связи </t>
  </si>
  <si>
    <t>Транспортные услуги</t>
  </si>
  <si>
    <t>Коммунальные услуги</t>
  </si>
  <si>
    <t xml:space="preserve">Арендная плата за пользование иммуществом </t>
  </si>
  <si>
    <t>Услуги по содержанию иммущества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</si>
  <si>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</si>
  <si>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</si>
  <si>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</si>
  <si>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Поступление нефинансовых активов</t>
  </si>
  <si>
    <t>Прочие расходы</t>
  </si>
  <si>
    <t>ИТОГО:</t>
  </si>
  <si>
    <t>Жилищное хозяйство</t>
  </si>
  <si>
    <t>Коммунальное хозяйство</t>
  </si>
  <si>
    <t>Резервные фонды</t>
  </si>
  <si>
    <t>Общее образование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</si>
  <si>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</si>
  <si>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</si>
  <si>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</si>
  <si>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 xml:space="preserve">Другие общегосударственные вопросы </t>
  </si>
  <si>
    <t xml:space="preserve">Безвозмездные и безвозвратные перечисления государственным организациям </t>
  </si>
  <si>
    <t>Перечисления другим бюджетам бюджетной системы РФ</t>
  </si>
  <si>
    <t xml:space="preserve">ИТОГО: </t>
  </si>
  <si>
    <t xml:space="preserve">Пенсионное обеспечение </t>
  </si>
  <si>
    <t xml:space="preserve">Социальное обеспечение </t>
  </si>
  <si>
    <t>Безвозмездные и безвозвратные перечисления организациям</t>
  </si>
  <si>
    <t xml:space="preserve">Безвозмездные и безвозвратные перечисления  организациям, за исключением государственных и муниципальных организаций </t>
  </si>
  <si>
    <t xml:space="preserve">Социальное обеспечение населения </t>
  </si>
  <si>
    <t>96</t>
  </si>
  <si>
    <t xml:space="preserve">Обслуживание внутренних долговых обязательств </t>
  </si>
  <si>
    <t xml:space="preserve">Уменьшение задолженности по бюджетным кредитам </t>
  </si>
  <si>
    <t xml:space="preserve">Увеличение задолжености по бюджетным кредитам </t>
  </si>
  <si>
    <t>Органы внутренних дел</t>
  </si>
  <si>
    <t>Предоставление мер  соц поддержки  многодетным и малоимущим</t>
  </si>
  <si>
    <t>Социальное обеспечение</t>
  </si>
  <si>
    <t>Другие вопросы в области национальной экономики</t>
  </si>
  <si>
    <t>Безвозмездные перечисления бюджетам</t>
  </si>
  <si>
    <t>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</si>
  <si>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</si>
  <si>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</si>
  <si>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Пенсии, пособия, выплачиваемые организациями сектора государственного управления</t>
  </si>
  <si>
    <t>Председатель Комитета финансов администрации</t>
  </si>
  <si>
    <t>муниципального района УРМО</t>
  </si>
  <si>
    <t xml:space="preserve">Другие вопросы в области культуры, кинематографии </t>
  </si>
  <si>
    <t>Физическая культура</t>
  </si>
  <si>
    <t>Н.А. Касимовская</t>
  </si>
  <si>
    <t>Дошкольное образование</t>
  </si>
  <si>
    <t>Молодежная политика и оздоровление детей</t>
  </si>
  <si>
    <t>Усольского районного муниципального образования</t>
  </si>
  <si>
    <t>к Решению Думы муниципального района</t>
  </si>
  <si>
    <t>Приложение №5</t>
  </si>
  <si>
    <t xml:space="preserve">РАСПРЕДЕЛЕНИЕ БЮДЖЕТНЫХ АССИГНОВАНИЙ </t>
  </si>
  <si>
    <t>ПО РАЗДЕЛАМ И ПОДРАЗДЕЛАМ КЛАССИФИКАЦИИ РАСХОДОВ БЮДЖЕТОВ НА 2013 ГОД</t>
  </si>
  <si>
    <t>тыс.руб.</t>
  </si>
  <si>
    <t>Другие вопросы в области охраны окружающей среды</t>
  </si>
  <si>
    <t>РзПз</t>
  </si>
  <si>
    <t>0102</t>
  </si>
  <si>
    <t>0103</t>
  </si>
  <si>
    <t>0104</t>
  </si>
  <si>
    <t>0106</t>
  </si>
  <si>
    <t>0111</t>
  </si>
  <si>
    <t>0113</t>
  </si>
  <si>
    <t>0300</t>
  </si>
  <si>
    <t>0100</t>
  </si>
  <si>
    <t>0302</t>
  </si>
  <si>
    <t>0400</t>
  </si>
  <si>
    <t>0412</t>
  </si>
  <si>
    <t>0500</t>
  </si>
  <si>
    <t>0501</t>
  </si>
  <si>
    <t>0502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</si>
  <si>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</si>
  <si>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</si>
  <si>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</si>
  <si>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</si>
  <si>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</si>
  <si>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</si>
  <si>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</si>
  <si>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</si>
  <si>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</si>
  <si>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</si>
  <si>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</si>
  <si>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</si>
  <si>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</si>
  <si>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1006</t>
  </si>
  <si>
    <t>1100</t>
  </si>
  <si>
    <t>1101</t>
  </si>
  <si>
    <t>1400</t>
  </si>
  <si>
    <t>1401</t>
  </si>
  <si>
    <t>1403</t>
  </si>
  <si>
    <t>Прочие межбюджетные трансферты общего характера</t>
  </si>
  <si>
    <t>изменения</t>
  </si>
  <si>
    <t>0406</t>
  </si>
  <si>
    <t>Водное хозяйство</t>
  </si>
  <si>
    <t>2 бюджет</t>
  </si>
  <si>
    <t>изменен</t>
  </si>
  <si>
    <t>август</t>
  </si>
  <si>
    <t>ноябрь</t>
  </si>
  <si>
    <t>0105</t>
  </si>
  <si>
    <t>Судебная система</t>
  </si>
  <si>
    <t>Н.А.Касимовская</t>
  </si>
  <si>
    <t>№ 87 от  26.11.2013г.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</si>
</sst>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_ ;[Red]\-0\ "/>
    <numFmt numFmtId="168" formatCode="0.00_ ;[Red]\-0.00\ "/>
    <numFmt numFmtId="169" formatCode="#,##0.0"/>
    <numFmt numFmtId="170" formatCode="#,##0.000"/>
    <numFmt numFmtId="171" formatCode="#,##0.0000"/>
    <numFmt numFmtId="172" formatCode="#,##0.00000"/>
    <numFmt numFmtId="173" formatCode="0.0%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"/>
    <numFmt numFmtId="181" formatCode="0.000000"/>
    <numFmt numFmtId="182" formatCode="_-* #,##0.0_р_._-;\-* #,##0.0_р_._-;_-* &quot;-&quot;??_р_._-;_-@_-"/>
    <numFmt numFmtId="183" formatCode="#,##0.000000"/>
    <numFmt numFmtId="184" formatCode="#,##0.0000000"/>
    <numFmt numFmtId="185" formatCode="#,##0.0_ ;[Red]\-#,##0.0\ "/>
  </numFmts>
  <fonts count="35">
    <font>
      <sz val="1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9"/>
      <color indexed="9"/>
      <name val="Times New Roman"/>
      <family val="1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16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 wrapText="1"/>
    </xf>
    <xf numFmtId="49" fontId="8" fillId="0" borderId="22" xfId="0" applyNumberFormat="1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vertical="center" wrapText="1"/>
    </xf>
    <xf numFmtId="49" fontId="8" fillId="0" borderId="23" xfId="0" applyNumberFormat="1" applyFont="1" applyFill="1" applyBorder="1" applyAlignment="1">
      <alignment vertical="center" wrapText="1"/>
    </xf>
    <xf numFmtId="49" fontId="8" fillId="0" borderId="24" xfId="0" applyNumberFormat="1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49" fontId="12" fillId="0" borderId="25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left" vertical="center" wrapText="1"/>
      <protection/>
    </xf>
    <xf numFmtId="0" fontId="10" fillId="0" borderId="26" xfId="0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174" fontId="10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vertical="center" wrapText="1"/>
    </xf>
    <xf numFmtId="172" fontId="11" fillId="0" borderId="10" xfId="0" applyNumberFormat="1" applyFont="1" applyFill="1" applyBorder="1" applyAlignment="1">
      <alignment vertical="center"/>
    </xf>
    <xf numFmtId="172" fontId="12" fillId="0" borderId="10" xfId="0" applyNumberFormat="1" applyFont="1" applyFill="1" applyBorder="1" applyAlignment="1">
      <alignment vertical="center"/>
    </xf>
    <xf numFmtId="172" fontId="11" fillId="24" borderId="10" xfId="0" applyNumberFormat="1" applyFont="1" applyFill="1" applyBorder="1" applyAlignment="1">
      <alignment vertical="center"/>
    </xf>
    <xf numFmtId="172" fontId="12" fillId="24" borderId="10" xfId="0" applyNumberFormat="1" applyFont="1" applyFill="1" applyBorder="1" applyAlignment="1">
      <alignment vertical="center"/>
    </xf>
    <xf numFmtId="172" fontId="13" fillId="0" borderId="20" xfId="0" applyNumberFormat="1" applyFont="1" applyFill="1" applyBorder="1" applyAlignment="1">
      <alignment vertical="center"/>
    </xf>
    <xf numFmtId="172" fontId="12" fillId="0" borderId="28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4" fontId="11" fillId="24" borderId="10" xfId="0" applyNumberFormat="1" applyFont="1" applyFill="1" applyBorder="1" applyAlignment="1">
      <alignment vertical="center"/>
    </xf>
    <xf numFmtId="4" fontId="12" fillId="24" borderId="10" xfId="0" applyNumberFormat="1" applyFont="1" applyFill="1" applyBorder="1" applyAlignment="1">
      <alignment vertical="center"/>
    </xf>
    <xf numFmtId="4" fontId="13" fillId="0" borderId="20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'на печать'!$A$29:$B$43</c:f>
              <c:multiLvlStrCache/>
            </c:multiLvlStrRef>
          </c:cat>
          <c:val>
            <c:numRef>
              <c:f>'на печать'!#REF!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'на печать'!$A$29:$B$43</c:f>
              <c:multiLvlStrCache/>
            </c:multiLvlStrRef>
          </c:cat>
          <c:val>
            <c:numRef>
              <c:f>'на печать'!#REF!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'на печать'!$A$29:$B$43</c:f>
              <c:multiLvlStrCache/>
            </c:multiLvlStrRef>
          </c:cat>
          <c:val>
            <c:numRef>
              <c:f>'на печать'!#REF!</c:f>
              <c:numCache>
                <c:ptCount val="1"/>
                <c:pt idx="0">
                  <c:v>1</c:v>
                </c:pt>
              </c:numCache>
            </c:numRef>
          </c:val>
        </c:ser>
        <c:axId val="39093448"/>
        <c:axId val="16296713"/>
      </c:areaChart>
      <c:catAx>
        <c:axId val="39093448"/>
        <c:scaling>
          <c:orientation val="minMax"/>
        </c:scaling>
        <c:axPos val="b"/>
        <c:delete val="1"/>
        <c:majorTickMark val="out"/>
        <c:minorTickMark val="none"/>
        <c:tickLblPos val="nextTo"/>
        <c:crossAx val="16296713"/>
        <c:crosses val="autoZero"/>
        <c:auto val="1"/>
        <c:lblOffset val="100"/>
        <c:tickLblSkip val="1"/>
        <c:noMultiLvlLbl val="0"/>
      </c:catAx>
      <c:valAx>
        <c:axId val="16296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9093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graphicFrame>
      <xdr:nvGraphicFramePr>
        <xdr:cNvPr id="1" name="Chart 56"/>
        <xdr:cNvGraphicFramePr/>
      </xdr:nvGraphicFramePr>
      <xdr:xfrm>
        <a:off x="6543675" y="891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SheetLayoutView="100" workbookViewId="0" topLeftCell="A34">
      <selection activeCell="L10" sqref="L10"/>
    </sheetView>
  </sheetViews>
  <sheetFormatPr defaultColWidth="9.00390625" defaultRowHeight="12.75"/>
  <cols>
    <col min="1" max="1" width="69.00390625" style="12" customWidth="1"/>
    <col min="2" max="2" width="16.875" style="25" customWidth="1"/>
    <col min="3" max="4" width="16.75390625" style="26" hidden="1" customWidth="1"/>
    <col min="5" max="5" width="16.625" style="26" hidden="1" customWidth="1"/>
    <col min="6" max="8" width="17.125" style="26" hidden="1" customWidth="1"/>
    <col min="9" max="9" width="26.375" style="26" customWidth="1"/>
    <col min="10" max="16384" width="9.125" style="5" customWidth="1"/>
  </cols>
  <sheetData>
    <row r="1" spans="1:9" ht="15.75">
      <c r="A1" s="40"/>
      <c r="B1" s="35" t="s">
        <v>70</v>
      </c>
      <c r="C1" s="5"/>
      <c r="D1" s="5"/>
      <c r="E1" s="5"/>
      <c r="F1" s="5"/>
      <c r="G1" s="5"/>
      <c r="H1" s="5"/>
      <c r="I1" s="5"/>
    </row>
    <row r="2" spans="1:9" ht="15.75">
      <c r="A2" s="40"/>
      <c r="B2" s="35" t="s">
        <v>69</v>
      </c>
      <c r="C2" s="5"/>
      <c r="D2" s="5"/>
      <c r="E2" s="5"/>
      <c r="F2" s="5"/>
      <c r="G2" s="5"/>
      <c r="H2" s="5"/>
      <c r="I2" s="5"/>
    </row>
    <row r="3" spans="1:9" ht="15.75">
      <c r="A3" s="40"/>
      <c r="B3" s="35" t="s">
        <v>68</v>
      </c>
      <c r="C3" s="5"/>
      <c r="D3" s="5"/>
      <c r="E3" s="5"/>
      <c r="F3" s="5"/>
      <c r="G3" s="5"/>
      <c r="H3" s="5"/>
      <c r="I3" s="5"/>
    </row>
    <row r="4" spans="1:9" ht="15.75">
      <c r="A4" s="40"/>
      <c r="B4" s="35" t="s">
        <v>120</v>
      </c>
      <c r="C4" s="5"/>
      <c r="D4" s="5"/>
      <c r="E4" s="5"/>
      <c r="F4" s="5"/>
      <c r="G4" s="5"/>
      <c r="H4" s="5"/>
      <c r="I4" s="5"/>
    </row>
    <row r="5" spans="1:9" ht="14.25" customHeight="1">
      <c r="A5" s="40"/>
      <c r="B5" s="24"/>
      <c r="C5" s="24"/>
      <c r="D5" s="24"/>
      <c r="E5" s="24"/>
      <c r="F5" s="24"/>
      <c r="G5" s="24"/>
      <c r="H5" s="24"/>
      <c r="I5" s="24"/>
    </row>
    <row r="6" spans="1:9" ht="15.75">
      <c r="A6" s="40"/>
      <c r="B6" s="28"/>
      <c r="C6" s="28"/>
      <c r="D6" s="28"/>
      <c r="E6" s="28"/>
      <c r="F6" s="28"/>
      <c r="G6" s="28"/>
      <c r="H6" s="28"/>
      <c r="I6" s="28"/>
    </row>
    <row r="7" spans="1:9" ht="15.75">
      <c r="A7" s="40"/>
      <c r="B7" s="28"/>
      <c r="C7" s="28"/>
      <c r="D7" s="28"/>
      <c r="E7" s="28"/>
      <c r="F7" s="28"/>
      <c r="G7" s="28"/>
      <c r="H7" s="28"/>
      <c r="I7" s="28"/>
    </row>
    <row r="8" spans="1:9" ht="16.5">
      <c r="A8" s="71" t="s">
        <v>71</v>
      </c>
      <c r="B8" s="71"/>
      <c r="C8" s="71"/>
      <c r="D8" s="5"/>
      <c r="E8" s="5"/>
      <c r="F8" s="5"/>
      <c r="G8" s="5"/>
      <c r="H8" s="5"/>
      <c r="I8" s="5"/>
    </row>
    <row r="9" spans="1:9" ht="16.5">
      <c r="A9" s="71" t="s">
        <v>72</v>
      </c>
      <c r="B9" s="71"/>
      <c r="C9" s="71"/>
      <c r="D9" s="5"/>
      <c r="E9" s="5"/>
      <c r="F9" s="5"/>
      <c r="G9" s="5"/>
      <c r="H9" s="5"/>
      <c r="I9" s="5"/>
    </row>
    <row r="10" spans="1:9" ht="15.75">
      <c r="A10" s="29"/>
      <c r="B10" s="34"/>
      <c r="C10" s="34"/>
      <c r="D10" s="34"/>
      <c r="E10" s="34"/>
      <c r="F10" s="34"/>
      <c r="G10" s="34"/>
      <c r="H10" s="34"/>
      <c r="I10" s="34"/>
    </row>
    <row r="11" spans="1:9" ht="20.25" customHeight="1" thickBot="1">
      <c r="A11" s="29"/>
      <c r="B11" s="29"/>
      <c r="C11" s="39" t="s">
        <v>73</v>
      </c>
      <c r="D11" s="39" t="s">
        <v>73</v>
      </c>
      <c r="E11" s="39"/>
      <c r="F11" s="39"/>
      <c r="G11" s="39" t="s">
        <v>73</v>
      </c>
      <c r="H11" s="39" t="s">
        <v>73</v>
      </c>
      <c r="I11" s="39" t="s">
        <v>73</v>
      </c>
    </row>
    <row r="12" spans="1:9" s="1" customFormat="1" ht="16.5" thickBot="1">
      <c r="A12" s="38" t="s">
        <v>15</v>
      </c>
      <c r="B12" s="53" t="s">
        <v>75</v>
      </c>
      <c r="C12" s="56" t="s">
        <v>2</v>
      </c>
      <c r="D12" s="56" t="s">
        <v>110</v>
      </c>
      <c r="E12" s="56" t="s">
        <v>113</v>
      </c>
      <c r="F12" s="56" t="s">
        <v>114</v>
      </c>
      <c r="G12" s="56" t="s">
        <v>115</v>
      </c>
      <c r="H12" s="56" t="s">
        <v>110</v>
      </c>
      <c r="I12" s="56" t="s">
        <v>116</v>
      </c>
    </row>
    <row r="13" spans="1:9" s="1" customFormat="1" ht="15.75">
      <c r="A13" s="41">
        <v>1</v>
      </c>
      <c r="B13" s="36">
        <v>2</v>
      </c>
      <c r="C13" s="37" t="s">
        <v>1</v>
      </c>
      <c r="D13" s="37" t="s">
        <v>1</v>
      </c>
      <c r="E13" s="37"/>
      <c r="F13" s="37"/>
      <c r="G13" s="37" t="s">
        <v>1</v>
      </c>
      <c r="H13" s="37" t="s">
        <v>1</v>
      </c>
      <c r="I13" s="37" t="s">
        <v>1</v>
      </c>
    </row>
    <row r="14" spans="1:9" s="2" customFormat="1" ht="15.75">
      <c r="A14" s="30" t="s">
        <v>4</v>
      </c>
      <c r="B14" s="51" t="s">
        <v>83</v>
      </c>
      <c r="C14" s="59">
        <f>C15+C16+C17+C19+C20+C21</f>
        <v>65831.7985</v>
      </c>
      <c r="D14" s="59">
        <f>D15+D16+D17+D19+D20+D21</f>
        <v>10923.03265</v>
      </c>
      <c r="E14" s="59">
        <f>E15+E16+E17+E19+E20+E21</f>
        <v>77579.83115</v>
      </c>
      <c r="F14" s="59">
        <f>F15+F16+F17+F19+F20+F21</f>
        <v>1955.53435</v>
      </c>
      <c r="G14" s="59">
        <f>G15+G16+G17+G19+G20+G21</f>
        <v>79535.3655</v>
      </c>
      <c r="H14" s="59">
        <f>H15+H16+H17+H18+H19+H20+H21</f>
        <v>739.5498699999999</v>
      </c>
      <c r="I14" s="65">
        <f>I15+I16+I17+I19+I20+I21+I18</f>
        <v>80274.91536999999</v>
      </c>
    </row>
    <row r="15" spans="1:9" s="3" customFormat="1" ht="30">
      <c r="A15" s="42" t="s">
        <v>0</v>
      </c>
      <c r="B15" s="50" t="s">
        <v>76</v>
      </c>
      <c r="C15" s="60">
        <v>2025.53613</v>
      </c>
      <c r="D15" s="60">
        <v>97.00105</v>
      </c>
      <c r="E15" s="60">
        <v>2122.53718</v>
      </c>
      <c r="F15" s="60"/>
      <c r="G15" s="60">
        <f>E15+F15</f>
        <v>2122.53718</v>
      </c>
      <c r="H15" s="60"/>
      <c r="I15" s="66">
        <f aca="true" t="shared" si="0" ref="I15:I21">G15+H15</f>
        <v>2122.53718</v>
      </c>
    </row>
    <row r="16" spans="1:9" ht="45">
      <c r="A16" s="42" t="s">
        <v>58</v>
      </c>
      <c r="B16" s="50" t="s">
        <v>77</v>
      </c>
      <c r="C16" s="60">
        <v>2640</v>
      </c>
      <c r="D16" s="60">
        <v>252.83304</v>
      </c>
      <c r="E16" s="60">
        <v>2892.83304</v>
      </c>
      <c r="F16" s="60">
        <v>6.59728</v>
      </c>
      <c r="G16" s="60">
        <f>E16+F16</f>
        <v>2899.43032</v>
      </c>
      <c r="H16" s="60"/>
      <c r="I16" s="66">
        <f t="shared" si="0"/>
        <v>2899.43032</v>
      </c>
    </row>
    <row r="17" spans="1:9" s="3" customFormat="1" ht="45">
      <c r="A17" s="42" t="s">
        <v>3</v>
      </c>
      <c r="B17" s="50" t="s">
        <v>78</v>
      </c>
      <c r="C17" s="60">
        <v>42898.4689</v>
      </c>
      <c r="D17" s="60">
        <v>9348.01378</v>
      </c>
      <c r="E17" s="60">
        <v>53071.48268</v>
      </c>
      <c r="F17" s="60">
        <v>946.26941</v>
      </c>
      <c r="G17" s="60">
        <f>E17+F17</f>
        <v>54017.75209</v>
      </c>
      <c r="H17" s="60">
        <v>417.53529</v>
      </c>
      <c r="I17" s="66">
        <f t="shared" si="0"/>
        <v>54435.28738</v>
      </c>
    </row>
    <row r="18" spans="1:9" s="3" customFormat="1" ht="15">
      <c r="A18" s="42" t="s">
        <v>118</v>
      </c>
      <c r="B18" s="50" t="s">
        <v>117</v>
      </c>
      <c r="C18" s="60"/>
      <c r="D18" s="60"/>
      <c r="E18" s="60"/>
      <c r="F18" s="60"/>
      <c r="G18" s="60"/>
      <c r="H18" s="60">
        <v>0.7</v>
      </c>
      <c r="I18" s="66">
        <f t="shared" si="0"/>
        <v>0.7</v>
      </c>
    </row>
    <row r="19" spans="1:9" s="3" customFormat="1" ht="30">
      <c r="A19" s="42" t="s">
        <v>59</v>
      </c>
      <c r="B19" s="50" t="s">
        <v>79</v>
      </c>
      <c r="C19" s="60">
        <v>13575.39347</v>
      </c>
      <c r="D19" s="60">
        <v>929.18478</v>
      </c>
      <c r="E19" s="60">
        <v>14504.57825</v>
      </c>
      <c r="F19" s="60">
        <v>1002.66766</v>
      </c>
      <c r="G19" s="60">
        <f>E19+F19</f>
        <v>15507.24591</v>
      </c>
      <c r="H19" s="60">
        <v>463.31458</v>
      </c>
      <c r="I19" s="66">
        <f t="shared" si="0"/>
        <v>15970.56049</v>
      </c>
    </row>
    <row r="20" spans="1:9" s="3" customFormat="1" ht="15">
      <c r="A20" s="42" t="s">
        <v>34</v>
      </c>
      <c r="B20" s="50" t="s">
        <v>80</v>
      </c>
      <c r="C20" s="60">
        <v>300</v>
      </c>
      <c r="D20" s="60"/>
      <c r="E20" s="60">
        <v>300</v>
      </c>
      <c r="F20" s="60"/>
      <c r="G20" s="60">
        <f>E20+F20</f>
        <v>300</v>
      </c>
      <c r="H20" s="60"/>
      <c r="I20" s="66">
        <f t="shared" si="0"/>
        <v>300</v>
      </c>
    </row>
    <row r="21" spans="1:9" s="4" customFormat="1" ht="15.75" customHeight="1">
      <c r="A21" s="42" t="s">
        <v>39</v>
      </c>
      <c r="B21" s="50" t="s">
        <v>81</v>
      </c>
      <c r="C21" s="60">
        <v>4392.4</v>
      </c>
      <c r="D21" s="60">
        <v>296</v>
      </c>
      <c r="E21" s="60">
        <v>4688.4</v>
      </c>
      <c r="F21" s="60"/>
      <c r="G21" s="60">
        <f>E21+F21</f>
        <v>4688.4</v>
      </c>
      <c r="H21" s="60">
        <v>-142</v>
      </c>
      <c r="I21" s="66">
        <f t="shared" si="0"/>
        <v>4546.4</v>
      </c>
    </row>
    <row r="22" spans="1:9" s="2" customFormat="1" ht="28.5">
      <c r="A22" s="30" t="s">
        <v>5</v>
      </c>
      <c r="B22" s="51" t="s">
        <v>82</v>
      </c>
      <c r="C22" s="59">
        <f aca="true" t="shared" si="1" ref="C22:I22">C23</f>
        <v>345</v>
      </c>
      <c r="D22" s="59">
        <f t="shared" si="1"/>
        <v>0</v>
      </c>
      <c r="E22" s="59">
        <f t="shared" si="1"/>
        <v>345</v>
      </c>
      <c r="F22" s="59">
        <f t="shared" si="1"/>
        <v>0</v>
      </c>
      <c r="G22" s="59">
        <f t="shared" si="1"/>
        <v>345</v>
      </c>
      <c r="H22" s="59">
        <f t="shared" si="1"/>
        <v>0</v>
      </c>
      <c r="I22" s="65">
        <f t="shared" si="1"/>
        <v>345</v>
      </c>
    </row>
    <row r="23" spans="1:9" s="4" customFormat="1" ht="15">
      <c r="A23" s="42" t="s">
        <v>52</v>
      </c>
      <c r="B23" s="50" t="s">
        <v>84</v>
      </c>
      <c r="C23" s="60">
        <v>345</v>
      </c>
      <c r="D23" s="60">
        <v>0</v>
      </c>
      <c r="E23" s="60">
        <v>345</v>
      </c>
      <c r="F23" s="60"/>
      <c r="G23" s="60">
        <f>E23+F23</f>
        <v>345</v>
      </c>
      <c r="H23" s="60"/>
      <c r="I23" s="66">
        <f>G23+H23</f>
        <v>345</v>
      </c>
    </row>
    <row r="24" spans="1:9" s="3" customFormat="1" ht="14.25">
      <c r="A24" s="30" t="s">
        <v>6</v>
      </c>
      <c r="B24" s="51" t="s">
        <v>85</v>
      </c>
      <c r="C24" s="59">
        <f aca="true" t="shared" si="2" ref="C24:I24">C25+C26</f>
        <v>968</v>
      </c>
      <c r="D24" s="59">
        <f t="shared" si="2"/>
        <v>1005</v>
      </c>
      <c r="E24" s="59">
        <f t="shared" si="2"/>
        <v>1973</v>
      </c>
      <c r="F24" s="59">
        <f t="shared" si="2"/>
        <v>-373.259</v>
      </c>
      <c r="G24" s="59">
        <f t="shared" si="2"/>
        <v>1599.741</v>
      </c>
      <c r="H24" s="59">
        <f t="shared" si="2"/>
        <v>1269.8</v>
      </c>
      <c r="I24" s="65">
        <f t="shared" si="2"/>
        <v>2869.5409999999997</v>
      </c>
    </row>
    <row r="25" spans="1:9" s="3" customFormat="1" ht="15">
      <c r="A25" s="42" t="s">
        <v>112</v>
      </c>
      <c r="B25" s="50" t="s">
        <v>111</v>
      </c>
      <c r="C25" s="60">
        <v>0</v>
      </c>
      <c r="D25" s="60">
        <v>1000</v>
      </c>
      <c r="E25" s="60">
        <v>1000</v>
      </c>
      <c r="F25" s="60">
        <v>-947.6</v>
      </c>
      <c r="G25" s="60">
        <f>E25+F25</f>
        <v>52.39999999999998</v>
      </c>
      <c r="H25" s="60"/>
      <c r="I25" s="66">
        <f>G25+H25</f>
        <v>52.39999999999998</v>
      </c>
    </row>
    <row r="26" spans="1:9" s="4" customFormat="1" ht="15">
      <c r="A26" s="32" t="s">
        <v>55</v>
      </c>
      <c r="B26" s="50" t="s">
        <v>86</v>
      </c>
      <c r="C26" s="60">
        <v>968</v>
      </c>
      <c r="D26" s="60">
        <v>5</v>
      </c>
      <c r="E26" s="60">
        <v>973</v>
      </c>
      <c r="F26" s="60">
        <v>574.341</v>
      </c>
      <c r="G26" s="60">
        <f>E26+F26</f>
        <v>1547.341</v>
      </c>
      <c r="H26" s="60">
        <v>1269.8</v>
      </c>
      <c r="I26" s="66">
        <f>G26+H26</f>
        <v>2817.1409999999996</v>
      </c>
    </row>
    <row r="27" spans="1:9" s="6" customFormat="1" ht="15">
      <c r="A27" s="30" t="s">
        <v>7</v>
      </c>
      <c r="B27" s="51" t="s">
        <v>87</v>
      </c>
      <c r="C27" s="59">
        <f aca="true" t="shared" si="3" ref="C27:I27">C28+C29</f>
        <v>6000</v>
      </c>
      <c r="D27" s="59">
        <f t="shared" si="3"/>
        <v>-614.907</v>
      </c>
      <c r="E27" s="59">
        <f t="shared" si="3"/>
        <v>5849.093</v>
      </c>
      <c r="F27" s="59">
        <f t="shared" si="3"/>
        <v>-173.903</v>
      </c>
      <c r="G27" s="59">
        <f t="shared" si="3"/>
        <v>5675.1900000000005</v>
      </c>
      <c r="H27" s="59">
        <f t="shared" si="3"/>
        <v>-2598.35</v>
      </c>
      <c r="I27" s="65">
        <f t="shared" si="3"/>
        <v>3076.84</v>
      </c>
    </row>
    <row r="28" spans="1:9" s="6" customFormat="1" ht="15">
      <c r="A28" s="42" t="s">
        <v>32</v>
      </c>
      <c r="B28" s="50" t="s">
        <v>88</v>
      </c>
      <c r="C28" s="60">
        <v>2000</v>
      </c>
      <c r="D28" s="60">
        <v>-733</v>
      </c>
      <c r="E28" s="60">
        <v>1267</v>
      </c>
      <c r="F28" s="60">
        <v>78.35</v>
      </c>
      <c r="G28" s="60">
        <f>E28+F28</f>
        <v>1345.35</v>
      </c>
      <c r="H28" s="60">
        <v>-1242.35</v>
      </c>
      <c r="I28" s="66">
        <f>G28+H28</f>
        <v>103</v>
      </c>
    </row>
    <row r="29" spans="1:9" s="9" customFormat="1" ht="15">
      <c r="A29" s="42" t="s">
        <v>33</v>
      </c>
      <c r="B29" s="50" t="s">
        <v>89</v>
      </c>
      <c r="C29" s="60">
        <v>4000</v>
      </c>
      <c r="D29" s="60">
        <v>118.093</v>
      </c>
      <c r="E29" s="60">
        <v>4582.093</v>
      </c>
      <c r="F29" s="60">
        <v>-252.253</v>
      </c>
      <c r="G29" s="60">
        <f>E29+F29</f>
        <v>4329.84</v>
      </c>
      <c r="H29" s="60">
        <v>-1356</v>
      </c>
      <c r="I29" s="66">
        <f>G29+H29</f>
        <v>2973.84</v>
      </c>
    </row>
    <row r="30" spans="1:9" ht="14.25">
      <c r="A30" s="30" t="s">
        <v>8</v>
      </c>
      <c r="B30" s="51" t="s">
        <v>90</v>
      </c>
      <c r="C30" s="61">
        <f aca="true" t="shared" si="4" ref="C30:I30">C31</f>
        <v>150</v>
      </c>
      <c r="D30" s="61">
        <f t="shared" si="4"/>
        <v>350</v>
      </c>
      <c r="E30" s="61">
        <f t="shared" si="4"/>
        <v>500</v>
      </c>
      <c r="F30" s="61">
        <f t="shared" si="4"/>
        <v>-160</v>
      </c>
      <c r="G30" s="61">
        <f t="shared" si="4"/>
        <v>340</v>
      </c>
      <c r="H30" s="61">
        <f t="shared" si="4"/>
        <v>0</v>
      </c>
      <c r="I30" s="67">
        <f t="shared" si="4"/>
        <v>340</v>
      </c>
    </row>
    <row r="31" spans="1:9" ht="15">
      <c r="A31" s="32" t="s">
        <v>74</v>
      </c>
      <c r="B31" s="50" t="s">
        <v>91</v>
      </c>
      <c r="C31" s="62">
        <v>150</v>
      </c>
      <c r="D31" s="62">
        <v>350</v>
      </c>
      <c r="E31" s="62">
        <v>500</v>
      </c>
      <c r="F31" s="62">
        <v>-160</v>
      </c>
      <c r="G31" s="62">
        <f>E31+F31</f>
        <v>340</v>
      </c>
      <c r="H31" s="62"/>
      <c r="I31" s="68">
        <f>G31+H31</f>
        <v>340</v>
      </c>
    </row>
    <row r="32" spans="1:9" s="6" customFormat="1" ht="14.25" customHeight="1">
      <c r="A32" s="30" t="s">
        <v>9</v>
      </c>
      <c r="B32" s="51" t="s">
        <v>92</v>
      </c>
      <c r="C32" s="59">
        <f>C33+C34+C36+C35</f>
        <v>489244.1836800001</v>
      </c>
      <c r="D32" s="59">
        <f>D33+D34+D36+D35</f>
        <v>89685.58124</v>
      </c>
      <c r="E32" s="59">
        <f>E33+E34+E35+E36</f>
        <v>585261.46492</v>
      </c>
      <c r="F32" s="59">
        <f>F33+F34+F35+F36</f>
        <v>17908.62464</v>
      </c>
      <c r="G32" s="59">
        <f>G33+G34+G35+G36</f>
        <v>603170.0895599999</v>
      </c>
      <c r="H32" s="59">
        <f>H33+H34+H35+H36</f>
        <v>110410.43599999999</v>
      </c>
      <c r="I32" s="65">
        <f>I33+I34+I35+I36</f>
        <v>713580.5255599999</v>
      </c>
    </row>
    <row r="33" spans="1:9" ht="15">
      <c r="A33" s="42" t="s">
        <v>66</v>
      </c>
      <c r="B33" s="50" t="s">
        <v>93</v>
      </c>
      <c r="C33" s="60">
        <f>87655.68+4293.6</f>
        <v>91949.28</v>
      </c>
      <c r="D33" s="60">
        <v>23831.43079</v>
      </c>
      <c r="E33" s="60">
        <v>115780.71079</v>
      </c>
      <c r="F33" s="60">
        <v>6376.4479</v>
      </c>
      <c r="G33" s="60">
        <f>E33+F33</f>
        <v>122157.15869</v>
      </c>
      <c r="H33" s="60">
        <v>108134.95661</v>
      </c>
      <c r="I33" s="66">
        <f>G33+H33</f>
        <v>230292.1153</v>
      </c>
    </row>
    <row r="34" spans="1:9" ht="15">
      <c r="A34" s="42" t="s">
        <v>35</v>
      </c>
      <c r="B34" s="50" t="s">
        <v>94</v>
      </c>
      <c r="C34" s="60">
        <f>376715.04368-4293.6</f>
        <v>372421.44368</v>
      </c>
      <c r="D34" s="60">
        <v>57941.50029</v>
      </c>
      <c r="E34" s="60">
        <v>436694.64397</v>
      </c>
      <c r="F34" s="60">
        <v>11396.63543</v>
      </c>
      <c r="G34" s="60">
        <f>E34+F34</f>
        <v>448091.2794</v>
      </c>
      <c r="H34" s="60">
        <v>2474.04469</v>
      </c>
      <c r="I34" s="66">
        <f>G34+H34</f>
        <v>450565.32409</v>
      </c>
    </row>
    <row r="35" spans="1:9" ht="15">
      <c r="A35" s="42" t="s">
        <v>67</v>
      </c>
      <c r="B35" s="50" t="s">
        <v>95</v>
      </c>
      <c r="C35" s="60">
        <v>2712.14</v>
      </c>
      <c r="D35" s="60">
        <v>1558.4</v>
      </c>
      <c r="E35" s="60">
        <v>4270.54</v>
      </c>
      <c r="F35" s="60">
        <v>-275.6</v>
      </c>
      <c r="G35" s="60">
        <f>E35+F35</f>
        <v>3994.94</v>
      </c>
      <c r="H35" s="60">
        <v>176</v>
      </c>
      <c r="I35" s="66">
        <f>G35+H35</f>
        <v>4170.9400000000005</v>
      </c>
    </row>
    <row r="36" spans="1:9" s="6" customFormat="1" ht="15">
      <c r="A36" s="42" t="s">
        <v>36</v>
      </c>
      <c r="B36" s="50" t="s">
        <v>96</v>
      </c>
      <c r="C36" s="60">
        <v>22161.32</v>
      </c>
      <c r="D36" s="60">
        <v>6354.25016</v>
      </c>
      <c r="E36" s="60">
        <v>28515.57016</v>
      </c>
      <c r="F36" s="60">
        <v>411.14131</v>
      </c>
      <c r="G36" s="60">
        <f>E36+F36</f>
        <v>28926.71147</v>
      </c>
      <c r="H36" s="60">
        <v>-374.5653</v>
      </c>
      <c r="I36" s="66">
        <f>G36+H36</f>
        <v>28552.14617</v>
      </c>
    </row>
    <row r="37" spans="1:9" s="3" customFormat="1" ht="14.25">
      <c r="A37" s="30" t="s">
        <v>10</v>
      </c>
      <c r="B37" s="51" t="s">
        <v>97</v>
      </c>
      <c r="C37" s="59">
        <f aca="true" t="shared" si="5" ref="C37:I37">C38+C39</f>
        <v>32075.73552</v>
      </c>
      <c r="D37" s="59">
        <f t="shared" si="5"/>
        <v>3245.169</v>
      </c>
      <c r="E37" s="59">
        <f t="shared" si="5"/>
        <v>35820.904520000004</v>
      </c>
      <c r="F37" s="59">
        <f t="shared" si="5"/>
        <v>4578.22546</v>
      </c>
      <c r="G37" s="59">
        <f t="shared" si="5"/>
        <v>40399.129980000005</v>
      </c>
      <c r="H37" s="59">
        <f t="shared" si="5"/>
        <v>3362.34</v>
      </c>
      <c r="I37" s="65">
        <f t="shared" si="5"/>
        <v>43761.46998000001</v>
      </c>
    </row>
    <row r="38" spans="1:9" s="4" customFormat="1" ht="15">
      <c r="A38" s="42" t="s">
        <v>37</v>
      </c>
      <c r="B38" s="50" t="s">
        <v>98</v>
      </c>
      <c r="C38" s="60">
        <v>26742.49776</v>
      </c>
      <c r="D38" s="60">
        <v>2907.069</v>
      </c>
      <c r="E38" s="60">
        <v>30149.56676</v>
      </c>
      <c r="F38" s="60">
        <v>3532.12546</v>
      </c>
      <c r="G38" s="60">
        <f>E38+F38</f>
        <v>33681.692220000004</v>
      </c>
      <c r="H38" s="60">
        <v>2830.409</v>
      </c>
      <c r="I38" s="66">
        <f>G38+H38</f>
        <v>36512.101220000004</v>
      </c>
    </row>
    <row r="39" spans="1:9" s="6" customFormat="1" ht="15">
      <c r="A39" s="42" t="s">
        <v>63</v>
      </c>
      <c r="B39" s="50" t="s">
        <v>99</v>
      </c>
      <c r="C39" s="60">
        <v>5333.23776</v>
      </c>
      <c r="D39" s="60">
        <v>338.1</v>
      </c>
      <c r="E39" s="60">
        <v>5671.33776</v>
      </c>
      <c r="F39" s="60">
        <v>1046.1</v>
      </c>
      <c r="G39" s="60">
        <f>E39+F39</f>
        <v>6717.437760000001</v>
      </c>
      <c r="H39" s="60">
        <v>531.931</v>
      </c>
      <c r="I39" s="66">
        <f>G39+H39</f>
        <v>7249.368760000001</v>
      </c>
    </row>
    <row r="40" spans="1:9" s="6" customFormat="1" ht="15">
      <c r="A40" s="30" t="s">
        <v>11</v>
      </c>
      <c r="B40" s="51" t="s">
        <v>100</v>
      </c>
      <c r="C40" s="59">
        <f aca="true" t="shared" si="6" ref="C40:I40">C41+C42+C43</f>
        <v>40527.9776</v>
      </c>
      <c r="D40" s="59">
        <f t="shared" si="6"/>
        <v>-1310.49351</v>
      </c>
      <c r="E40" s="59">
        <f t="shared" si="6"/>
        <v>39217.484090000005</v>
      </c>
      <c r="F40" s="59">
        <f t="shared" si="6"/>
        <v>185</v>
      </c>
      <c r="G40" s="59">
        <f t="shared" si="6"/>
        <v>39402.484090000005</v>
      </c>
      <c r="H40" s="59">
        <f t="shared" si="6"/>
        <v>-3223.6099999999997</v>
      </c>
      <c r="I40" s="65">
        <f t="shared" si="6"/>
        <v>36178.87409</v>
      </c>
    </row>
    <row r="41" spans="1:9" s="9" customFormat="1" ht="15">
      <c r="A41" s="42" t="s">
        <v>43</v>
      </c>
      <c r="B41" s="50" t="s">
        <v>101</v>
      </c>
      <c r="C41" s="60">
        <v>4542.2976</v>
      </c>
      <c r="D41" s="60">
        <v>250.91186</v>
      </c>
      <c r="E41" s="60">
        <v>4793.20946</v>
      </c>
      <c r="F41" s="60">
        <v>5</v>
      </c>
      <c r="G41" s="60">
        <f>E41+F41</f>
        <v>4798.20946</v>
      </c>
      <c r="H41" s="60">
        <v>187</v>
      </c>
      <c r="I41" s="66">
        <f>G41+H41</f>
        <v>4985.20946</v>
      </c>
    </row>
    <row r="42" spans="1:9" ht="15">
      <c r="A42" s="42" t="s">
        <v>47</v>
      </c>
      <c r="B42" s="50" t="s">
        <v>102</v>
      </c>
      <c r="C42" s="60">
        <v>33399.08</v>
      </c>
      <c r="D42" s="60">
        <v>-1639.10537</v>
      </c>
      <c r="E42" s="60">
        <v>31759.97463</v>
      </c>
      <c r="F42" s="60"/>
      <c r="G42" s="60">
        <f>E42+F42</f>
        <v>31759.97463</v>
      </c>
      <c r="H42" s="60">
        <v>-3426.41</v>
      </c>
      <c r="I42" s="66">
        <f>G42+H42</f>
        <v>28333.56463</v>
      </c>
    </row>
    <row r="43" spans="1:9" ht="15">
      <c r="A43" s="42" t="s">
        <v>38</v>
      </c>
      <c r="B43" s="50" t="s">
        <v>103</v>
      </c>
      <c r="C43" s="60">
        <v>2586.6</v>
      </c>
      <c r="D43" s="60">
        <v>77.7</v>
      </c>
      <c r="E43" s="60">
        <v>2664.3</v>
      </c>
      <c r="F43" s="60">
        <v>180</v>
      </c>
      <c r="G43" s="60">
        <f>E43+F43</f>
        <v>2844.3</v>
      </c>
      <c r="H43" s="60">
        <v>15.8</v>
      </c>
      <c r="I43" s="66">
        <f>G43+H43</f>
        <v>2860.1000000000004</v>
      </c>
    </row>
    <row r="44" spans="1:9" ht="14.25">
      <c r="A44" s="30" t="s">
        <v>12</v>
      </c>
      <c r="B44" s="51" t="s">
        <v>104</v>
      </c>
      <c r="C44" s="61">
        <f aca="true" t="shared" si="7" ref="C44:I44">C45</f>
        <v>656.5</v>
      </c>
      <c r="D44" s="59">
        <f t="shared" si="7"/>
        <v>1834</v>
      </c>
      <c r="E44" s="59">
        <f t="shared" si="7"/>
        <v>2490.5</v>
      </c>
      <c r="F44" s="59">
        <f t="shared" si="7"/>
        <v>-15</v>
      </c>
      <c r="G44" s="59">
        <f t="shared" si="7"/>
        <v>2475.5</v>
      </c>
      <c r="H44" s="59">
        <f t="shared" si="7"/>
        <v>0</v>
      </c>
      <c r="I44" s="65">
        <f t="shared" si="7"/>
        <v>2475.5</v>
      </c>
    </row>
    <row r="45" spans="1:9" ht="15">
      <c r="A45" s="52" t="s">
        <v>64</v>
      </c>
      <c r="B45" s="50" t="s">
        <v>105</v>
      </c>
      <c r="C45" s="62">
        <v>656.5</v>
      </c>
      <c r="D45" s="60">
        <v>1834</v>
      </c>
      <c r="E45" s="60">
        <v>2490.5</v>
      </c>
      <c r="F45" s="60">
        <v>-15</v>
      </c>
      <c r="G45" s="60">
        <f>E45+F45</f>
        <v>2475.5</v>
      </c>
      <c r="H45" s="60"/>
      <c r="I45" s="66">
        <f>G45+H45</f>
        <v>2475.5</v>
      </c>
    </row>
    <row r="46" spans="1:9" ht="42.75">
      <c r="A46" s="30" t="s">
        <v>13</v>
      </c>
      <c r="B46" s="51" t="s">
        <v>106</v>
      </c>
      <c r="C46" s="59">
        <f aca="true" t="shared" si="8" ref="C46:I46">C47+C48</f>
        <v>10573.4</v>
      </c>
      <c r="D46" s="59">
        <f t="shared" si="8"/>
        <v>14522.607</v>
      </c>
      <c r="E46" s="59">
        <f t="shared" si="8"/>
        <v>25096.006999999998</v>
      </c>
      <c r="F46" s="59">
        <f t="shared" si="8"/>
        <v>9868.243</v>
      </c>
      <c r="G46" s="59">
        <f t="shared" si="8"/>
        <v>34964.25</v>
      </c>
      <c r="H46" s="59">
        <f t="shared" si="8"/>
        <v>6996.784</v>
      </c>
      <c r="I46" s="65">
        <f t="shared" si="8"/>
        <v>41961.034</v>
      </c>
    </row>
    <row r="47" spans="1:9" ht="30">
      <c r="A47" s="42" t="s">
        <v>14</v>
      </c>
      <c r="B47" s="50" t="s">
        <v>107</v>
      </c>
      <c r="C47" s="60">
        <v>9000</v>
      </c>
      <c r="D47" s="60">
        <v>0</v>
      </c>
      <c r="E47" s="60">
        <v>9000</v>
      </c>
      <c r="F47" s="60">
        <v>5100</v>
      </c>
      <c r="G47" s="60">
        <f>E47+F47</f>
        <v>14100</v>
      </c>
      <c r="H47" s="60"/>
      <c r="I47" s="66">
        <f>G47+H47</f>
        <v>14100</v>
      </c>
    </row>
    <row r="48" spans="1:9" ht="17.25" customHeight="1" thickBot="1">
      <c r="A48" s="42" t="s">
        <v>109</v>
      </c>
      <c r="B48" s="50" t="s">
        <v>108</v>
      </c>
      <c r="C48" s="64">
        <v>1573.4</v>
      </c>
      <c r="D48" s="64">
        <v>14522.607</v>
      </c>
      <c r="E48" s="64">
        <v>16096.007</v>
      </c>
      <c r="F48" s="64">
        <v>4768.243</v>
      </c>
      <c r="G48" s="60">
        <f>E48+F48</f>
        <v>20864.25</v>
      </c>
      <c r="H48" s="60">
        <v>6996.784</v>
      </c>
      <c r="I48" s="66">
        <f>G48+H48</f>
        <v>27861.034</v>
      </c>
    </row>
    <row r="49" spans="1:9" ht="17.25" thickBot="1">
      <c r="A49" s="58" t="s">
        <v>42</v>
      </c>
      <c r="B49" s="57"/>
      <c r="C49" s="63">
        <f aca="true" t="shared" si="9" ref="C49:I49">C14+C22+C24+C27+C30+C32+C37+C40+C44+C46</f>
        <v>646372.5953</v>
      </c>
      <c r="D49" s="63">
        <f t="shared" si="9"/>
        <v>119639.98938</v>
      </c>
      <c r="E49" s="63">
        <f t="shared" si="9"/>
        <v>774133.28468</v>
      </c>
      <c r="F49" s="63">
        <f t="shared" si="9"/>
        <v>33773.46545</v>
      </c>
      <c r="G49" s="63">
        <f t="shared" si="9"/>
        <v>807906.75013</v>
      </c>
      <c r="H49" s="63">
        <f t="shared" si="9"/>
        <v>116956.94986999998</v>
      </c>
      <c r="I49" s="69">
        <f t="shared" si="9"/>
        <v>924863.7</v>
      </c>
    </row>
    <row r="50" spans="1:9" ht="11.25" customHeight="1">
      <c r="A50" s="23"/>
      <c r="B50" s="7"/>
      <c r="C50" s="19"/>
      <c r="D50" s="19"/>
      <c r="E50" s="19"/>
      <c r="F50" s="19"/>
      <c r="G50" s="19"/>
      <c r="H50" s="19"/>
      <c r="I50" s="19"/>
    </row>
    <row r="51" spans="1:9" ht="32.25" customHeight="1" hidden="1" thickBot="1">
      <c r="A51" s="70"/>
      <c r="B51" s="70"/>
      <c r="C51" s="20"/>
      <c r="D51" s="20"/>
      <c r="E51" s="20"/>
      <c r="F51" s="20"/>
      <c r="G51" s="20"/>
      <c r="H51" s="20"/>
      <c r="I51" s="20"/>
    </row>
    <row r="52" spans="1:9" ht="15.75" customHeight="1" hidden="1" thickBot="1">
      <c r="A52" s="44" t="s">
        <v>31</v>
      </c>
      <c r="B52" s="15" t="s">
        <v>48</v>
      </c>
      <c r="C52" s="11" t="e">
        <f>C53+C68</f>
        <v>#REF!</v>
      </c>
      <c r="D52" s="11" t="e">
        <f>D53+D68</f>
        <v>#REF!</v>
      </c>
      <c r="E52" s="11"/>
      <c r="F52" s="11"/>
      <c r="G52" s="11" t="e">
        <f>G53+G68</f>
        <v>#REF!</v>
      </c>
      <c r="H52" s="11" t="e">
        <f>H53+H68</f>
        <v>#REF!</v>
      </c>
      <c r="I52" s="11" t="e">
        <f>I53+I68</f>
        <v>#REF!</v>
      </c>
    </row>
    <row r="53" spans="1:9" ht="15" customHeight="1" hidden="1" thickBot="1">
      <c r="A53" s="45" t="s">
        <v>57</v>
      </c>
      <c r="B53" s="16" t="s">
        <v>48</v>
      </c>
      <c r="C53" s="21" t="e">
        <f>#REF!+#REF!+#REF!+#REF!+#REF!+#REF!+#REF!+#REF!+#REF!+#REF!+#REF!+#REF!</f>
        <v>#REF!</v>
      </c>
      <c r="D53" s="21" t="e">
        <f>#REF!+#REF!+#REF!+#REF!+#REF!+#REF!+#REF!+#REF!+#REF!+#REF!+#REF!+#REF!</f>
        <v>#REF!</v>
      </c>
      <c r="E53" s="21"/>
      <c r="F53" s="21"/>
      <c r="G53" s="21" t="e">
        <f>#REF!+#REF!+#REF!+#REF!+#REF!+#REF!+#REF!+#REF!+#REF!+#REF!+#REF!+#REF!</f>
        <v>#REF!</v>
      </c>
      <c r="H53" s="21" t="e">
        <f>#REF!+#REF!+#REF!+#REF!+#REF!+#REF!+#REF!+#REF!+#REF!+#REF!+#REF!+#REF!</f>
        <v>#REF!</v>
      </c>
      <c r="I53" s="21" t="e">
        <f>#REF!+#REF!+#REF!+#REF!+#REF!+#REF!+#REF!+#REF!+#REF!+#REF!+#REF!+#REF!</f>
        <v>#REF!</v>
      </c>
    </row>
    <row r="54" spans="1:9" s="4" customFormat="1" ht="1.5" customHeight="1" hidden="1" thickBot="1">
      <c r="A54" s="46" t="s">
        <v>16</v>
      </c>
      <c r="B54" s="17" t="s">
        <v>48</v>
      </c>
      <c r="C54" s="10" t="e">
        <f>#REF!+#REF!+#REF!+#REF!+#REF!+#REF!+#REF!+#REF!</f>
        <v>#REF!</v>
      </c>
      <c r="D54" s="10" t="e">
        <f>#REF!+#REF!+#REF!+#REF!+#REF!+#REF!+#REF!+#REF!</f>
        <v>#REF!</v>
      </c>
      <c r="E54" s="10"/>
      <c r="F54" s="10"/>
      <c r="G54" s="10" t="e">
        <f>#REF!+#REF!+#REF!+#REF!+#REF!+#REF!+#REF!+#REF!</f>
        <v>#REF!</v>
      </c>
      <c r="H54" s="10" t="e">
        <f>#REF!+#REF!+#REF!+#REF!+#REF!+#REF!+#REF!+#REF!</f>
        <v>#REF!</v>
      </c>
      <c r="I54" s="10" t="e">
        <f>#REF!+#REF!+#REF!+#REF!+#REF!+#REF!+#REF!+#REF!</f>
        <v>#REF!</v>
      </c>
    </row>
    <row r="55" spans="1:9" ht="12.75" hidden="1">
      <c r="A55" s="31" t="s">
        <v>17</v>
      </c>
      <c r="B55" s="17" t="s">
        <v>48</v>
      </c>
      <c r="C55" s="10" t="e">
        <f>#REF!+#REF!+#REF!+#REF!+#REF!+#REF!+#REF!+#REF!</f>
        <v>#REF!</v>
      </c>
      <c r="D55" s="10" t="e">
        <f>#REF!+#REF!+#REF!+#REF!+#REF!+#REF!+#REF!+#REF!</f>
        <v>#REF!</v>
      </c>
      <c r="E55" s="10"/>
      <c r="F55" s="10"/>
      <c r="G55" s="10" t="e">
        <f>#REF!+#REF!+#REF!+#REF!+#REF!+#REF!+#REF!+#REF!</f>
        <v>#REF!</v>
      </c>
      <c r="H55" s="10" t="e">
        <f>#REF!+#REF!+#REF!+#REF!+#REF!+#REF!+#REF!+#REF!</f>
        <v>#REF!</v>
      </c>
      <c r="I55" s="10" t="e">
        <f>#REF!+#REF!+#REF!+#REF!+#REF!+#REF!+#REF!+#REF!</f>
        <v>#REF!</v>
      </c>
    </row>
    <row r="56" spans="1:9" ht="12.75" hidden="1">
      <c r="A56" s="31" t="s">
        <v>18</v>
      </c>
      <c r="B56" s="17" t="s">
        <v>48</v>
      </c>
      <c r="C56" s="10" t="e">
        <f>#REF!+#REF!+#REF!+#REF!+#REF!+#REF!+#REF!+#REF!</f>
        <v>#REF!</v>
      </c>
      <c r="D56" s="10" t="e">
        <f>#REF!+#REF!+#REF!+#REF!+#REF!+#REF!+#REF!+#REF!</f>
        <v>#REF!</v>
      </c>
      <c r="E56" s="10"/>
      <c r="F56" s="10"/>
      <c r="G56" s="10" t="e">
        <f>#REF!+#REF!+#REF!+#REF!+#REF!+#REF!+#REF!+#REF!</f>
        <v>#REF!</v>
      </c>
      <c r="H56" s="10" t="e">
        <f>#REF!+#REF!+#REF!+#REF!+#REF!+#REF!+#REF!+#REF!</f>
        <v>#REF!</v>
      </c>
      <c r="I56" s="10" t="e">
        <f>#REF!+#REF!+#REF!+#REF!+#REF!+#REF!+#REF!+#REF!</f>
        <v>#REF!</v>
      </c>
    </row>
    <row r="57" spans="1:9" ht="12.75" hidden="1">
      <c r="A57" s="31" t="s">
        <v>19</v>
      </c>
      <c r="B57" s="17" t="s">
        <v>48</v>
      </c>
      <c r="C57" s="10" t="e">
        <f>#REF!+#REF!+#REF!+#REF!+#REF!+#REF!+#REF!+#REF!</f>
        <v>#REF!</v>
      </c>
      <c r="D57" s="10" t="e">
        <f>#REF!+#REF!+#REF!+#REF!+#REF!+#REF!+#REF!+#REF!</f>
        <v>#REF!</v>
      </c>
      <c r="E57" s="10"/>
      <c r="F57" s="10"/>
      <c r="G57" s="10" t="e">
        <f>#REF!+#REF!+#REF!+#REF!+#REF!+#REF!+#REF!+#REF!</f>
        <v>#REF!</v>
      </c>
      <c r="H57" s="10" t="e">
        <f>#REF!+#REF!+#REF!+#REF!+#REF!+#REF!+#REF!+#REF!</f>
        <v>#REF!</v>
      </c>
      <c r="I57" s="10" t="e">
        <f>#REF!+#REF!+#REF!+#REF!+#REF!+#REF!+#REF!+#REF!</f>
        <v>#REF!</v>
      </c>
    </row>
    <row r="58" spans="1:9" s="4" customFormat="1" ht="12.75" hidden="1">
      <c r="A58" s="31" t="s">
        <v>20</v>
      </c>
      <c r="B58" s="17" t="s">
        <v>48</v>
      </c>
      <c r="C58" s="10" t="e">
        <f>SUM(C59:C64)</f>
        <v>#REF!</v>
      </c>
      <c r="D58" s="10" t="e">
        <f>SUM(D59:D64)</f>
        <v>#REF!</v>
      </c>
      <c r="E58" s="10"/>
      <c r="F58" s="10"/>
      <c r="G58" s="10" t="e">
        <f>SUM(G59:G64)</f>
        <v>#REF!</v>
      </c>
      <c r="H58" s="10" t="e">
        <f>SUM(H59:H64)</f>
        <v>#REF!</v>
      </c>
      <c r="I58" s="10" t="e">
        <f>SUM(I59:I64)</f>
        <v>#REF!</v>
      </c>
    </row>
    <row r="59" spans="1:9" ht="12.75" hidden="1">
      <c r="A59" s="31" t="s">
        <v>21</v>
      </c>
      <c r="B59" s="17" t="s">
        <v>48</v>
      </c>
      <c r="C59" s="10" t="e">
        <f>#REF!+#REF!+#REF!+#REF!+#REF!+#REF!+#REF!+#REF!</f>
        <v>#REF!</v>
      </c>
      <c r="D59" s="10" t="e">
        <f>#REF!+#REF!+#REF!+#REF!+#REF!+#REF!+#REF!+#REF!</f>
        <v>#REF!</v>
      </c>
      <c r="E59" s="10"/>
      <c r="F59" s="10"/>
      <c r="G59" s="10" t="e">
        <f>#REF!+#REF!+#REF!+#REF!+#REF!+#REF!+#REF!+#REF!</f>
        <v>#REF!</v>
      </c>
      <c r="H59" s="10" t="e">
        <f>#REF!+#REF!+#REF!+#REF!+#REF!+#REF!+#REF!+#REF!</f>
        <v>#REF!</v>
      </c>
      <c r="I59" s="10" t="e">
        <f>#REF!+#REF!+#REF!+#REF!+#REF!+#REF!+#REF!+#REF!</f>
        <v>#REF!</v>
      </c>
    </row>
    <row r="60" spans="1:9" ht="12.75" hidden="1">
      <c r="A60" s="31" t="s">
        <v>22</v>
      </c>
      <c r="B60" s="17" t="s">
        <v>48</v>
      </c>
      <c r="C60" s="10" t="e">
        <f>#REF!+#REF!+#REF!+#REF!+#REF!+#REF!+#REF!+#REF!+#REF!</f>
        <v>#REF!</v>
      </c>
      <c r="D60" s="10" t="e">
        <f>#REF!+#REF!+#REF!+#REF!+#REF!+#REF!+#REF!+#REF!+#REF!</f>
        <v>#REF!</v>
      </c>
      <c r="E60" s="10"/>
      <c r="F60" s="10"/>
      <c r="G60" s="10" t="e">
        <f>#REF!+#REF!+#REF!+#REF!+#REF!+#REF!+#REF!+#REF!+#REF!</f>
        <v>#REF!</v>
      </c>
      <c r="H60" s="10" t="e">
        <f>#REF!+#REF!+#REF!+#REF!+#REF!+#REF!+#REF!+#REF!+#REF!</f>
        <v>#REF!</v>
      </c>
      <c r="I60" s="10" t="e">
        <f>#REF!+#REF!+#REF!+#REF!+#REF!+#REF!+#REF!+#REF!+#REF!</f>
        <v>#REF!</v>
      </c>
    </row>
    <row r="61" spans="1:9" ht="12.75" hidden="1">
      <c r="A61" s="31" t="s">
        <v>23</v>
      </c>
      <c r="B61" s="17" t="s">
        <v>48</v>
      </c>
      <c r="C61" s="10" t="e">
        <f>#REF!+#REF!+#REF!+#REF!+#REF!+#REF!+#REF!+#REF!</f>
        <v>#REF!</v>
      </c>
      <c r="D61" s="10" t="e">
        <f>#REF!+#REF!+#REF!+#REF!+#REF!+#REF!+#REF!+#REF!</f>
        <v>#REF!</v>
      </c>
      <c r="E61" s="10"/>
      <c r="F61" s="10"/>
      <c r="G61" s="10" t="e">
        <f>#REF!+#REF!+#REF!+#REF!+#REF!+#REF!+#REF!+#REF!</f>
        <v>#REF!</v>
      </c>
      <c r="H61" s="10" t="e">
        <f>#REF!+#REF!+#REF!+#REF!+#REF!+#REF!+#REF!+#REF!</f>
        <v>#REF!</v>
      </c>
      <c r="I61" s="10" t="e">
        <f>#REF!+#REF!+#REF!+#REF!+#REF!+#REF!+#REF!+#REF!</f>
        <v>#REF!</v>
      </c>
    </row>
    <row r="62" spans="1:9" ht="12.75" hidden="1">
      <c r="A62" s="31" t="s">
        <v>24</v>
      </c>
      <c r="B62" s="17" t="s">
        <v>48</v>
      </c>
      <c r="C62" s="10" t="e">
        <f>#REF!+#REF!+#REF!+#REF!+#REF!+#REF!+#REF!+#REF!</f>
        <v>#REF!</v>
      </c>
      <c r="D62" s="10" t="e">
        <f>#REF!+#REF!+#REF!+#REF!+#REF!+#REF!+#REF!+#REF!</f>
        <v>#REF!</v>
      </c>
      <c r="E62" s="10"/>
      <c r="F62" s="10"/>
      <c r="G62" s="10" t="e">
        <f>#REF!+#REF!+#REF!+#REF!+#REF!+#REF!+#REF!+#REF!</f>
        <v>#REF!</v>
      </c>
      <c r="H62" s="10" t="e">
        <f>#REF!+#REF!+#REF!+#REF!+#REF!+#REF!+#REF!+#REF!</f>
        <v>#REF!</v>
      </c>
      <c r="I62" s="10" t="e">
        <f>#REF!+#REF!+#REF!+#REF!+#REF!+#REF!+#REF!+#REF!</f>
        <v>#REF!</v>
      </c>
    </row>
    <row r="63" spans="1:9" ht="12.75" hidden="1">
      <c r="A63" s="31" t="s">
        <v>25</v>
      </c>
      <c r="B63" s="17" t="s">
        <v>48</v>
      </c>
      <c r="C63" s="10" t="e">
        <f>#REF!+#REF!+#REF!+#REF!+#REF!+#REF!+#REF!+#REF!</f>
        <v>#REF!</v>
      </c>
      <c r="D63" s="10" t="e">
        <f>#REF!+#REF!+#REF!+#REF!+#REF!+#REF!+#REF!+#REF!</f>
        <v>#REF!</v>
      </c>
      <c r="E63" s="10"/>
      <c r="F63" s="10"/>
      <c r="G63" s="10" t="e">
        <f>#REF!+#REF!+#REF!+#REF!+#REF!+#REF!+#REF!+#REF!</f>
        <v>#REF!</v>
      </c>
      <c r="H63" s="10" t="e">
        <f>#REF!+#REF!+#REF!+#REF!+#REF!+#REF!+#REF!+#REF!</f>
        <v>#REF!</v>
      </c>
      <c r="I63" s="10" t="e">
        <f>#REF!+#REF!+#REF!+#REF!+#REF!+#REF!+#REF!+#REF!</f>
        <v>#REF!</v>
      </c>
    </row>
    <row r="64" spans="1:9" ht="12.75" hidden="1">
      <c r="A64" s="31" t="s">
        <v>26</v>
      </c>
      <c r="B64" s="17" t="s">
        <v>48</v>
      </c>
      <c r="C64" s="10" t="e">
        <f>#REF!+#REF!+#REF!+#REF!+#REF!+#REF!+#REF!+#REF!+#REF!</f>
        <v>#REF!</v>
      </c>
      <c r="D64" s="10" t="e">
        <f>#REF!+#REF!+#REF!+#REF!+#REF!+#REF!+#REF!+#REF!+#REF!</f>
        <v>#REF!</v>
      </c>
      <c r="E64" s="10"/>
      <c r="F64" s="10"/>
      <c r="G64" s="10" t="e">
        <f>#REF!+#REF!+#REF!+#REF!+#REF!+#REF!+#REF!+#REF!+#REF!</f>
        <v>#REF!</v>
      </c>
      <c r="H64" s="10" t="e">
        <f>#REF!+#REF!+#REF!+#REF!+#REF!+#REF!+#REF!+#REF!+#REF!</f>
        <v>#REF!</v>
      </c>
      <c r="I64" s="10" t="e">
        <f>#REF!+#REF!+#REF!+#REF!+#REF!+#REF!+#REF!+#REF!+#REF!</f>
        <v>#REF!</v>
      </c>
    </row>
    <row r="65" spans="1:9" ht="12.75" hidden="1">
      <c r="A65" s="31" t="s">
        <v>49</v>
      </c>
      <c r="B65" s="17" t="s">
        <v>48</v>
      </c>
      <c r="C65" s="10" t="e">
        <f>C66</f>
        <v>#REF!</v>
      </c>
      <c r="D65" s="10" t="e">
        <f>D66</f>
        <v>#REF!</v>
      </c>
      <c r="E65" s="10"/>
      <c r="F65" s="10"/>
      <c r="G65" s="10" t="e">
        <f>G66</f>
        <v>#REF!</v>
      </c>
      <c r="H65" s="10" t="e">
        <f>H66</f>
        <v>#REF!</v>
      </c>
      <c r="I65" s="10" t="e">
        <f>I66</f>
        <v>#REF!</v>
      </c>
    </row>
    <row r="66" spans="1:9" ht="12.75" hidden="1">
      <c r="A66" s="31" t="s">
        <v>49</v>
      </c>
      <c r="B66" s="17" t="s">
        <v>48</v>
      </c>
      <c r="C66" s="10" t="e">
        <f>#REF!</f>
        <v>#REF!</v>
      </c>
      <c r="D66" s="10" t="e">
        <f>#REF!</f>
        <v>#REF!</v>
      </c>
      <c r="E66" s="10"/>
      <c r="F66" s="10"/>
      <c r="G66" s="10" t="e">
        <f>#REF!</f>
        <v>#REF!</v>
      </c>
      <c r="H66" s="10" t="e">
        <f>#REF!</f>
        <v>#REF!</v>
      </c>
      <c r="I66" s="10" t="e">
        <f>#REF!</f>
        <v>#REF!</v>
      </c>
    </row>
    <row r="67" spans="1:9" s="4" customFormat="1" ht="12.75" hidden="1">
      <c r="A67" s="31" t="s">
        <v>30</v>
      </c>
      <c r="B67" s="17" t="s">
        <v>48</v>
      </c>
      <c r="C67" s="10" t="e">
        <f>#REF!+#REF!+#REF!+#REF!+#REF!+#REF!+#REF!+#REF!+#REF!</f>
        <v>#REF!</v>
      </c>
      <c r="D67" s="10" t="e">
        <f>#REF!+#REF!+#REF!+#REF!+#REF!+#REF!+#REF!+#REF!+#REF!</f>
        <v>#REF!</v>
      </c>
      <c r="E67" s="10"/>
      <c r="F67" s="10"/>
      <c r="G67" s="10" t="e">
        <f>#REF!+#REF!+#REF!+#REF!+#REF!+#REF!+#REF!+#REF!+#REF!</f>
        <v>#REF!</v>
      </c>
      <c r="H67" s="10" t="e">
        <f>#REF!+#REF!+#REF!+#REF!+#REF!+#REF!+#REF!+#REF!+#REF!</f>
        <v>#REF!</v>
      </c>
      <c r="I67" s="10" t="e">
        <f>#REF!+#REF!+#REF!+#REF!+#REF!+#REF!+#REF!+#REF!+#REF!</f>
        <v>#REF!</v>
      </c>
    </row>
    <row r="68" spans="1:9" s="4" customFormat="1" ht="12.75" hidden="1">
      <c r="A68" s="31" t="s">
        <v>29</v>
      </c>
      <c r="B68" s="17" t="s">
        <v>48</v>
      </c>
      <c r="C68" s="10" t="e">
        <f>SUM(C69:C70)</f>
        <v>#REF!</v>
      </c>
      <c r="D68" s="10" t="e">
        <f>SUM(D69:D70)</f>
        <v>#REF!</v>
      </c>
      <c r="E68" s="10"/>
      <c r="F68" s="10"/>
      <c r="G68" s="10" t="e">
        <f>SUM(G69:G70)</f>
        <v>#REF!</v>
      </c>
      <c r="H68" s="10" t="e">
        <f>SUM(H69:H70)</f>
        <v>#REF!</v>
      </c>
      <c r="I68" s="10" t="e">
        <f>SUM(I69:I70)</f>
        <v>#REF!</v>
      </c>
    </row>
    <row r="69" spans="1:9" ht="12.75" hidden="1">
      <c r="A69" s="31" t="s">
        <v>27</v>
      </c>
      <c r="B69" s="17" t="s">
        <v>48</v>
      </c>
      <c r="C69" s="10" t="e">
        <f>#REF!+#REF!+#REF!+#REF!+#REF!+#REF!+#REF!+#REF!</f>
        <v>#REF!</v>
      </c>
      <c r="D69" s="10" t="e">
        <f>#REF!+#REF!+#REF!+#REF!+#REF!+#REF!+#REF!+#REF!</f>
        <v>#REF!</v>
      </c>
      <c r="E69" s="10"/>
      <c r="F69" s="10"/>
      <c r="G69" s="10" t="e">
        <f>#REF!+#REF!+#REF!+#REF!+#REF!+#REF!+#REF!+#REF!</f>
        <v>#REF!</v>
      </c>
      <c r="H69" s="10" t="e">
        <f>#REF!+#REF!+#REF!+#REF!+#REF!+#REF!+#REF!+#REF!</f>
        <v>#REF!</v>
      </c>
      <c r="I69" s="10" t="e">
        <f>#REF!+#REF!+#REF!+#REF!+#REF!+#REF!+#REF!+#REF!</f>
        <v>#REF!</v>
      </c>
    </row>
    <row r="70" spans="1:9" ht="12.75" hidden="1">
      <c r="A70" s="31" t="s">
        <v>28</v>
      </c>
      <c r="B70" s="17" t="s">
        <v>48</v>
      </c>
      <c r="C70" s="10" t="e">
        <f>#REF!+#REF!+#REF!+#REF!+#REF!+#REF!+#REF!+#REF!+#REF!</f>
        <v>#REF!</v>
      </c>
      <c r="D70" s="10" t="e">
        <f>#REF!+#REF!+#REF!+#REF!+#REF!+#REF!+#REF!+#REF!+#REF!</f>
        <v>#REF!</v>
      </c>
      <c r="E70" s="10"/>
      <c r="F70" s="10"/>
      <c r="G70" s="10" t="e">
        <f>#REF!+#REF!+#REF!+#REF!+#REF!+#REF!+#REF!+#REF!+#REF!</f>
        <v>#REF!</v>
      </c>
      <c r="H70" s="10" t="e">
        <f>#REF!+#REF!+#REF!+#REF!+#REF!+#REF!+#REF!+#REF!+#REF!</f>
        <v>#REF!</v>
      </c>
      <c r="I70" s="10" t="e">
        <f>#REF!+#REF!+#REF!+#REF!+#REF!+#REF!+#REF!+#REF!+#REF!</f>
        <v>#REF!</v>
      </c>
    </row>
    <row r="71" spans="1:9" ht="12.75" hidden="1">
      <c r="A71" s="47" t="s">
        <v>54</v>
      </c>
      <c r="B71" s="17" t="s">
        <v>48</v>
      </c>
      <c r="C71" s="10" t="e">
        <f>SUM(C73:C74)</f>
        <v>#REF!</v>
      </c>
      <c r="D71" s="10" t="e">
        <f>SUM(D73:D74)</f>
        <v>#REF!</v>
      </c>
      <c r="E71" s="10"/>
      <c r="F71" s="10"/>
      <c r="G71" s="10" t="e">
        <f>SUM(G73:G74)</f>
        <v>#REF!</v>
      </c>
      <c r="H71" s="10" t="e">
        <f>SUM(H73:H74)</f>
        <v>#REF!</v>
      </c>
      <c r="I71" s="10" t="e">
        <f>SUM(I73:I74)</f>
        <v>#REF!</v>
      </c>
    </row>
    <row r="72" spans="1:9" ht="12.75" hidden="1">
      <c r="A72" s="46" t="s">
        <v>53</v>
      </c>
      <c r="B72" s="17" t="s">
        <v>48</v>
      </c>
      <c r="C72" s="10"/>
      <c r="D72" s="10"/>
      <c r="E72" s="10"/>
      <c r="F72" s="10"/>
      <c r="G72" s="10"/>
      <c r="H72" s="10"/>
      <c r="I72" s="10"/>
    </row>
    <row r="73" spans="1:9" ht="12.75" hidden="1">
      <c r="A73" s="46" t="s">
        <v>60</v>
      </c>
      <c r="B73" s="17" t="s">
        <v>48</v>
      </c>
      <c r="C73" s="10" t="e">
        <f>#REF!+#REF!</f>
        <v>#REF!</v>
      </c>
      <c r="D73" s="10" t="e">
        <f>#REF!+#REF!</f>
        <v>#REF!</v>
      </c>
      <c r="E73" s="10"/>
      <c r="F73" s="10"/>
      <c r="G73" s="10" t="e">
        <f>#REF!+#REF!</f>
        <v>#REF!</v>
      </c>
      <c r="H73" s="10" t="e">
        <f>#REF!+#REF!</f>
        <v>#REF!</v>
      </c>
      <c r="I73" s="10" t="e">
        <f>#REF!+#REF!</f>
        <v>#REF!</v>
      </c>
    </row>
    <row r="74" spans="1:9" s="4" customFormat="1" ht="12.75" hidden="1">
      <c r="A74" s="31" t="s">
        <v>44</v>
      </c>
      <c r="B74" s="17" t="s">
        <v>48</v>
      </c>
      <c r="C74" s="10" t="e">
        <f>#REF!</f>
        <v>#REF!</v>
      </c>
      <c r="D74" s="10" t="e">
        <f>#REF!</f>
        <v>#REF!</v>
      </c>
      <c r="E74" s="10"/>
      <c r="F74" s="10"/>
      <c r="G74" s="10" t="e">
        <f>#REF!</f>
        <v>#REF!</v>
      </c>
      <c r="H74" s="10" t="e">
        <f>#REF!</f>
        <v>#REF!</v>
      </c>
      <c r="I74" s="10" t="e">
        <f>#REF!</f>
        <v>#REF!</v>
      </c>
    </row>
    <row r="75" spans="1:9" s="4" customFormat="1" ht="12.75" hidden="1">
      <c r="A75" s="31" t="s">
        <v>45</v>
      </c>
      <c r="B75" s="17" t="s">
        <v>48</v>
      </c>
      <c r="C75" s="10" t="e">
        <f>SUM(C76:C77)</f>
        <v>#REF!</v>
      </c>
      <c r="D75" s="10" t="e">
        <f>SUM(D76:D77)</f>
        <v>#REF!</v>
      </c>
      <c r="E75" s="10"/>
      <c r="F75" s="10"/>
      <c r="G75" s="10" t="e">
        <f>SUM(G76:G77)</f>
        <v>#REF!</v>
      </c>
      <c r="H75" s="10" t="e">
        <f>SUM(H76:H77)</f>
        <v>#REF!</v>
      </c>
      <c r="I75" s="10" t="e">
        <f>SUM(I76:I77)</f>
        <v>#REF!</v>
      </c>
    </row>
    <row r="76" spans="1:9" ht="12.75" hidden="1">
      <c r="A76" s="31" t="s">
        <v>40</v>
      </c>
      <c r="B76" s="17" t="s">
        <v>48</v>
      </c>
      <c r="C76" s="10" t="e">
        <f>#REF!</f>
        <v>#REF!</v>
      </c>
      <c r="D76" s="10" t="e">
        <f>#REF!</f>
        <v>#REF!</v>
      </c>
      <c r="E76" s="10"/>
      <c r="F76" s="10"/>
      <c r="G76" s="10" t="e">
        <f>#REF!</f>
        <v>#REF!</v>
      </c>
      <c r="H76" s="10" t="e">
        <f>#REF!</f>
        <v>#REF!</v>
      </c>
      <c r="I76" s="10" t="e">
        <f>#REF!</f>
        <v>#REF!</v>
      </c>
    </row>
    <row r="77" spans="1:9" ht="24" hidden="1">
      <c r="A77" s="31" t="s">
        <v>46</v>
      </c>
      <c r="B77" s="17" t="s">
        <v>48</v>
      </c>
      <c r="C77" s="10" t="e">
        <f>#REF!+#REF!</f>
        <v>#REF!</v>
      </c>
      <c r="D77" s="10" t="e">
        <f>#REF!+#REF!</f>
        <v>#REF!</v>
      </c>
      <c r="E77" s="10"/>
      <c r="F77" s="10"/>
      <c r="G77" s="10" t="e">
        <f>#REF!+#REF!</f>
        <v>#REF!</v>
      </c>
      <c r="H77" s="10" t="e">
        <f>#REF!+#REF!</f>
        <v>#REF!</v>
      </c>
      <c r="I77" s="10" t="e">
        <f>#REF!+#REF!</f>
        <v>#REF!</v>
      </c>
    </row>
    <row r="78" spans="1:9" s="4" customFormat="1" ht="12.75" hidden="1">
      <c r="A78" s="31" t="s">
        <v>56</v>
      </c>
      <c r="B78" s="17" t="s">
        <v>48</v>
      </c>
      <c r="C78" s="10" t="e">
        <f>C79</f>
        <v>#REF!</v>
      </c>
      <c r="D78" s="10" t="e">
        <f>D79</f>
        <v>#REF!</v>
      </c>
      <c r="E78" s="10"/>
      <c r="F78" s="10"/>
      <c r="G78" s="10" t="e">
        <f>G79</f>
        <v>#REF!</v>
      </c>
      <c r="H78" s="10" t="e">
        <f>H79</f>
        <v>#REF!</v>
      </c>
      <c r="I78" s="10" t="e">
        <f>I79</f>
        <v>#REF!</v>
      </c>
    </row>
    <row r="79" spans="1:9" ht="24" customHeight="1" hidden="1" thickBot="1">
      <c r="A79" s="31" t="s">
        <v>41</v>
      </c>
      <c r="B79" s="17" t="s">
        <v>48</v>
      </c>
      <c r="C79" s="10" t="e">
        <f>#REF!+#REF!+#REF!</f>
        <v>#REF!</v>
      </c>
      <c r="D79" s="10" t="e">
        <f>#REF!+#REF!+#REF!</f>
        <v>#REF!</v>
      </c>
      <c r="E79" s="10"/>
      <c r="F79" s="10"/>
      <c r="G79" s="10" t="e">
        <f>#REF!+#REF!+#REF!</f>
        <v>#REF!</v>
      </c>
      <c r="H79" s="10" t="e">
        <f>#REF!+#REF!+#REF!</f>
        <v>#REF!</v>
      </c>
      <c r="I79" s="10" t="e">
        <f>#REF!+#REF!+#REF!</f>
        <v>#REF!</v>
      </c>
    </row>
    <row r="80" spans="1:9" ht="12.75" hidden="1">
      <c r="A80" s="31" t="s">
        <v>51</v>
      </c>
      <c r="B80" s="17" t="s">
        <v>48</v>
      </c>
      <c r="C80" s="10">
        <v>0</v>
      </c>
      <c r="D80" s="10">
        <v>0</v>
      </c>
      <c r="E80" s="10"/>
      <c r="F80" s="10"/>
      <c r="G80" s="10">
        <v>0</v>
      </c>
      <c r="H80" s="10">
        <v>0</v>
      </c>
      <c r="I80" s="10">
        <v>0</v>
      </c>
    </row>
    <row r="81" spans="1:9" ht="12.75" hidden="1">
      <c r="A81" s="43" t="s">
        <v>50</v>
      </c>
      <c r="B81" s="18" t="s">
        <v>48</v>
      </c>
      <c r="C81" s="22">
        <v>0</v>
      </c>
      <c r="D81" s="22">
        <v>0</v>
      </c>
      <c r="E81" s="22"/>
      <c r="F81" s="22"/>
      <c r="G81" s="22">
        <v>0</v>
      </c>
      <c r="H81" s="22">
        <v>0</v>
      </c>
      <c r="I81" s="22">
        <v>0</v>
      </c>
    </row>
    <row r="82" spans="1:9" ht="15.75" hidden="1" thickBot="1">
      <c r="A82" s="48" t="s">
        <v>31</v>
      </c>
      <c r="B82" s="15" t="s">
        <v>48</v>
      </c>
      <c r="C82" s="11" t="e">
        <f>C55+C56+C57+C59+C60+C61+C62+C63+C64+C66+C67+C69+C70+C73+C74+C76+C77+C79+C80+C81</f>
        <v>#REF!</v>
      </c>
      <c r="D82" s="11" t="e">
        <f>D55+D56+D57+D59+D60+D61+D62+D63+D64+D66+D67+D69+D70+D73+D74+D76+D77+D79+D80+D81</f>
        <v>#REF!</v>
      </c>
      <c r="E82" s="11"/>
      <c r="F82" s="11"/>
      <c r="G82" s="11" t="e">
        <f>G55+G56+G57+G59+G60+G61+G62+G63+G64+G66+G67+G69+G70+G73+G74+G76+G77+G79+G80+G81</f>
        <v>#REF!</v>
      </c>
      <c r="H82" s="11" t="e">
        <f>H55+H56+H57+H59+H60+H61+H62+H63+H64+H66+H67+H69+H70+H73+H74+H76+H77+H79+H80+H81</f>
        <v>#REF!</v>
      </c>
      <c r="I82" s="11" t="e">
        <f>I55+I56+I57+I59+I60+I61+I62+I63+I64+I66+I67+I69+I70+I73+I74+I76+I77+I79+I80+I81</f>
        <v>#REF!</v>
      </c>
    </row>
    <row r="83" spans="1:9" ht="15">
      <c r="A83" s="49"/>
      <c r="B83" s="33"/>
      <c r="C83" s="13"/>
      <c r="D83" s="13"/>
      <c r="E83" s="13"/>
      <c r="F83" s="13"/>
      <c r="G83" s="13">
        <v>807906.75013</v>
      </c>
      <c r="H83" s="13">
        <v>116957.02</v>
      </c>
      <c r="I83" s="13"/>
    </row>
    <row r="84" spans="1:9" ht="14.25">
      <c r="A84" s="14" t="s">
        <v>61</v>
      </c>
      <c r="B84" s="8"/>
      <c r="C84" s="54">
        <v>848509.19</v>
      </c>
      <c r="D84" s="54">
        <v>848509.19</v>
      </c>
      <c r="E84" s="54"/>
      <c r="F84" s="54"/>
      <c r="G84" s="54">
        <v>848509.19</v>
      </c>
      <c r="H84" s="54">
        <v>848509.19</v>
      </c>
      <c r="I84" s="54">
        <v>848509.19</v>
      </c>
    </row>
    <row r="85" spans="1:9" ht="14.25">
      <c r="A85" s="14" t="s">
        <v>62</v>
      </c>
      <c r="B85" s="55"/>
      <c r="C85" s="27" t="s">
        <v>65</v>
      </c>
      <c r="D85" s="27" t="s">
        <v>65</v>
      </c>
      <c r="E85" s="27"/>
      <c r="F85" s="27"/>
      <c r="G85" s="27" t="s">
        <v>65</v>
      </c>
      <c r="H85" s="27"/>
      <c r="I85" s="27" t="s">
        <v>119</v>
      </c>
    </row>
  </sheetData>
  <sheetProtection/>
  <mergeCells count="3">
    <mergeCell ref="A51:B51"/>
    <mergeCell ref="A8:C8"/>
    <mergeCell ref="A9:C9"/>
  </mergeCells>
  <printOptions/>
  <pageMargins left="0.5905511811023623" right="0.1968503937007874" top="0.5905511811023623" bottom="0.3937007874015748" header="0.15748031496062992" footer="0.15748031496062992"/>
  <pageSetup firstPageNumber="1" useFirstPageNumber="1" fitToHeight="13"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Comp02</dc:creator>
  <cp:keywords/>
  <dc:description/>
  <cp:lastModifiedBy>ShargorodskayaVA</cp:lastModifiedBy>
  <cp:lastPrinted>2013-11-12T01:15:53Z</cp:lastPrinted>
  <dcterms:created xsi:type="dcterms:W3CDTF">2004-12-22T00:59:07Z</dcterms:created>
  <dcterms:modified xsi:type="dcterms:W3CDTF">2013-11-28T02:56:20Z</dcterms:modified>
  <cp:category/>
  <cp:version/>
  <cp:contentType/>
  <cp:contentStatus/>
</cp:coreProperties>
</file>